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\Desktop\ARTÍCULO 8\ARTÍCULO 8, DIRECCIÓN DE CULTURA, DICIEMBRE 2020\Fracción VI\Inciso h\"/>
    </mc:Choice>
  </mc:AlternateContent>
  <bookViews>
    <workbookView xWindow="0" yWindow="0" windowWidth="20490" windowHeight="5055"/>
  </bookViews>
  <sheets>
    <sheet name="Hoja1" sheetId="1" r:id="rId1"/>
  </sheets>
  <externalReferences>
    <externalReference r:id="rId2"/>
  </externalReferences>
  <definedNames>
    <definedName name="Año_Calendario">[1]Enero!$N$2</definedName>
    <definedName name="DíasDeTareas" localSheetId="0">[1]Diciembre!$L$4:$L$39</definedName>
    <definedName name="DicDom1">DATE(Año_Calendario,12,1)-WEEKDAY(DATE(Año_Calendario,12,1))+1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H4" i="1"/>
  <c r="G4" i="1"/>
  <c r="F4" i="1"/>
  <c r="E4" i="1"/>
  <c r="D4" i="1"/>
  <c r="C4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<sst xmlns="http://schemas.openxmlformats.org/spreadsheetml/2006/main" count="50" uniqueCount="37">
  <si>
    <t>DICIEMBRE</t>
  </si>
  <si>
    <t>TAREAS</t>
  </si>
  <si>
    <t>L</t>
  </si>
  <si>
    <t>M</t>
  </si>
  <si>
    <t>X</t>
  </si>
  <si>
    <t>J</t>
  </si>
  <si>
    <t>V</t>
  </si>
  <si>
    <t>S</t>
  </si>
  <si>
    <t>D</t>
  </si>
  <si>
    <t>LUN</t>
  </si>
  <si>
    <t xml:space="preserve">Resolver pendientes en oficina (Casa de la Cultura) </t>
  </si>
  <si>
    <t xml:space="preserve">Resolver pendientes en oficina (Casa de la Cultura). Grabación de video y fotos de los talleres de la casa de la Cultura. </t>
  </si>
  <si>
    <t>Vacaciones</t>
  </si>
  <si>
    <t>MAR</t>
  </si>
  <si>
    <t xml:space="preserve">Resolver pendientes en presidencia. Resolver pendientes en oficina (Casa de la Cultura) </t>
  </si>
  <si>
    <t>HORARIO SEMANAL</t>
  </si>
  <si>
    <t xml:space="preserve">Resolver pendientes en oficina (Casa de la Cultura). Reunión en zoom con el Lic. Cristopher de Secretaría de Cultura </t>
  </si>
  <si>
    <t>Resolver pendientes en oficina (Casa de la Cultura)</t>
  </si>
  <si>
    <t>MIÉ</t>
  </si>
  <si>
    <t>JUE</t>
  </si>
  <si>
    <t>VIE</t>
  </si>
  <si>
    <t xml:space="preserve">Resolver pendientes en oficina (Casa de la Cultura). Grabación de videos y fotos en la delegación de Tamazulita y en la localidad de Cofradía al taller de música. Reunión en Presidencia </t>
  </si>
  <si>
    <t>Salida a Guadalajara a Secretaría de Cultura. Grabación de video y fotos en la delegación de Ayotitlán y en la localidad de San José. Sesión Ordinaria del Patronato No. 9 del DIF</t>
  </si>
  <si>
    <t xml:space="preserve">Vacaciones </t>
  </si>
  <si>
    <t xml:space="preserve">Salida a Guadalajara a Secretaría de Cultura- Grabación de video y fotos a los alumnos del taller de charrería </t>
  </si>
  <si>
    <t xml:space="preserve">Resolver pendientes en oficina (Casa de la Cultura). Exposición de dibujo </t>
  </si>
  <si>
    <t>un</t>
  </si>
  <si>
    <t xml:space="preserve">Resolver pendientes en oficina (Casa de la Cultura).  Grabación de video y fotos a los alumnos del taller de pintura </t>
  </si>
  <si>
    <t xml:space="preserve">Resolver pendientes en oficina (Casa de la Cultura). </t>
  </si>
  <si>
    <t xml:space="preserve">Resolver pendientes en oficina (Casa de la Cultura). Exposición de pintura en Casa de la Cultura "Taller de oleo" </t>
  </si>
  <si>
    <t xml:space="preserve">Dia inhabil </t>
  </si>
  <si>
    <t>Nota:  las actividades frecuentes de la Dirección de Cultura son la organización de eventos culturales, el seguimiento a los Talleres Artísticos, a la Escuela de Música, las clases de Canto, recibir y entregar oficios varios.</t>
  </si>
  <si>
    <t>SÁB.</t>
  </si>
  <si>
    <t xml:space="preserve">1er. Ensayo de Ensamble Mariachi Femenil "Ana Bertha Lepe" </t>
  </si>
  <si>
    <t>Apoyo en la segunda edición de la Feria del Taco 2020</t>
  </si>
  <si>
    <t>DOM.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</si>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</sst>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6" x14ac:knownFonts="1">
    <font>
      <sz val="11"/>
      <color theme="1"/>
      <name val="Calibri"/>
      <family val="2"/>
      <scheme val="minor"/>
    </font>
    <font>
      <b/>
      <sz val="24"/>
      <color theme="4"/>
      <name val="Calibri Light"/>
      <family val="2"/>
      <scheme val="major"/>
    </font>
    <font>
      <b/>
      <sz val="17"/>
      <color theme="4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.5"/>
      <color theme="1" tint="0.249977111117893"/>
      <name val="Calibri"/>
      <family val="2"/>
      <scheme val="minor"/>
    </font>
    <font>
      <b/>
      <sz val="12"/>
      <color theme="4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 Light"/>
      <family val="2"/>
      <scheme val="major"/>
    </font>
    <font>
      <b/>
      <sz val="8.5"/>
      <color rgb="FFFF0000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2065187536243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Font="1" applyBorder="1"/>
    <xf numFmtId="0" fontId="1" fillId="0" borderId="2" xfId="0" applyFont="1" applyFill="1" applyBorder="1" applyAlignment="1">
      <alignment horizontal="center" vertical="center" textRotation="90"/>
    </xf>
    <xf numFmtId="0" fontId="0" fillId="0" borderId="3" xfId="0" applyFont="1" applyBorder="1"/>
    <xf numFmtId="0" fontId="0" fillId="0" borderId="4" xfId="0" applyFont="1" applyBorder="1"/>
    <xf numFmtId="0" fontId="2" fillId="0" borderId="5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0" fillId="0" borderId="7" xfId="0" applyFont="1" applyBorder="1"/>
    <xf numFmtId="0" fontId="1" fillId="0" borderId="8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/>
    </xf>
    <xf numFmtId="0" fontId="0" fillId="0" borderId="9" xfId="0" applyFont="1" applyBorder="1"/>
    <xf numFmtId="0" fontId="2" fillId="0" borderId="10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2"/>
    </xf>
    <xf numFmtId="0" fontId="0" fillId="0" borderId="12" xfId="0" applyFont="1" applyBorder="1"/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textRotation="90"/>
    </xf>
    <xf numFmtId="0" fontId="6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5" fillId="0" borderId="16" xfId="0" applyFont="1" applyBorder="1" applyAlignment="1">
      <alignment horizontal="right" vertical="center" textRotation="90"/>
    </xf>
    <xf numFmtId="0" fontId="6" fillId="0" borderId="0" xfId="0" applyFont="1" applyAlignment="1">
      <alignment horizontal="center"/>
    </xf>
    <xf numFmtId="0" fontId="0" fillId="0" borderId="0" xfId="0" applyFont="1"/>
    <xf numFmtId="0" fontId="6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5" fillId="0" borderId="0" xfId="0" applyFont="1" applyBorder="1" applyAlignment="1">
      <alignment horizontal="right" vertical="center" textRotation="90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6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" fillId="0" borderId="21" xfId="0" applyFont="1" applyFill="1" applyBorder="1" applyAlignment="1">
      <alignment horizontal="center" vertical="center" textRotation="90"/>
    </xf>
    <xf numFmtId="164" fontId="8" fillId="0" borderId="22" xfId="0" applyNumberFormat="1" applyFont="1" applyFill="1" applyBorder="1" applyAlignment="1">
      <alignment horizontal="left" vertical="center" wrapText="1" indent="1"/>
    </xf>
    <xf numFmtId="0" fontId="0" fillId="0" borderId="23" xfId="0" applyFont="1" applyBorder="1"/>
    <xf numFmtId="0" fontId="5" fillId="0" borderId="24" xfId="0" applyFont="1" applyBorder="1" applyAlignment="1">
      <alignment horizontal="right" vertical="center" textRotation="90"/>
    </xf>
    <xf numFmtId="0" fontId="0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2" borderId="27" xfId="0" applyFont="1" applyFill="1" applyBorder="1" applyAlignment="1">
      <alignment horizontal="left" indent="1"/>
    </xf>
    <xf numFmtId="0" fontId="10" fillId="2" borderId="28" xfId="0" applyFont="1" applyFill="1" applyBorder="1" applyAlignment="1">
      <alignment horizontal="left" indent="1"/>
    </xf>
    <xf numFmtId="0" fontId="10" fillId="2" borderId="29" xfId="0" applyFont="1" applyFill="1" applyBorder="1" applyAlignment="1">
      <alignment horizontal="left" indent="1"/>
    </xf>
    <xf numFmtId="0" fontId="10" fillId="2" borderId="9" xfId="0" applyFont="1" applyFill="1" applyBorder="1" applyAlignment="1">
      <alignment horizontal="left" indent="1"/>
    </xf>
    <xf numFmtId="49" fontId="11" fillId="3" borderId="27" xfId="0" applyNumberFormat="1" applyFont="1" applyFill="1" applyBorder="1" applyAlignment="1">
      <alignment horizontal="left" indent="1"/>
    </xf>
    <xf numFmtId="49" fontId="11" fillId="3" borderId="28" xfId="0" applyNumberFormat="1" applyFont="1" applyFill="1" applyBorder="1" applyAlignment="1">
      <alignment horizontal="left" indent="1"/>
    </xf>
    <xf numFmtId="49" fontId="11" fillId="3" borderId="29" xfId="0" applyNumberFormat="1" applyFont="1" applyFill="1" applyBorder="1" applyAlignment="1">
      <alignment horizontal="left" indent="1"/>
    </xf>
    <xf numFmtId="49" fontId="11" fillId="3" borderId="9" xfId="0" applyNumberFormat="1" applyFont="1" applyFill="1" applyBorder="1" applyAlignment="1">
      <alignment horizontal="left" indent="1"/>
    </xf>
    <xf numFmtId="0" fontId="12" fillId="3" borderId="30" xfId="0" applyFont="1" applyFill="1" applyBorder="1" applyAlignment="1">
      <alignment horizontal="left" vertical="top" indent="1"/>
    </xf>
    <xf numFmtId="0" fontId="12" fillId="3" borderId="31" xfId="0" applyFont="1" applyFill="1" applyBorder="1" applyAlignment="1">
      <alignment horizontal="left" vertical="top" indent="1"/>
    </xf>
    <xf numFmtId="0" fontId="12" fillId="3" borderId="32" xfId="0" applyFont="1" applyFill="1" applyBorder="1" applyAlignment="1">
      <alignment horizontal="left" vertical="top" indent="1"/>
    </xf>
    <xf numFmtId="164" fontId="12" fillId="3" borderId="31" xfId="0" applyNumberFormat="1" applyFont="1" applyFill="1" applyBorder="1" applyAlignment="1">
      <alignment horizontal="left" vertical="top" indent="1"/>
    </xf>
    <xf numFmtId="164" fontId="12" fillId="3" borderId="33" xfId="0" applyNumberFormat="1" applyFont="1" applyFill="1" applyBorder="1" applyAlignment="1">
      <alignment horizontal="left" vertical="top" indent="1"/>
    </xf>
    <xf numFmtId="0" fontId="6" fillId="0" borderId="34" xfId="0" applyFont="1" applyBorder="1" applyAlignment="1">
      <alignment horizontal="right" vertical="center"/>
    </xf>
    <xf numFmtId="0" fontId="6" fillId="0" borderId="34" xfId="0" applyFont="1" applyBorder="1" applyAlignment="1">
      <alignment horizontal="center"/>
    </xf>
    <xf numFmtId="49" fontId="11" fillId="3" borderId="28" xfId="0" applyNumberFormat="1" applyFont="1" applyFill="1" applyBorder="1" applyAlignment="1">
      <alignment horizontal="left" vertical="center" indent="1"/>
    </xf>
    <xf numFmtId="49" fontId="11" fillId="3" borderId="9" xfId="0" applyNumberFormat="1" applyFont="1" applyFill="1" applyBorder="1" applyAlignment="1">
      <alignment horizontal="left" vertical="center" indent="1"/>
    </xf>
    <xf numFmtId="0" fontId="5" fillId="0" borderId="24" xfId="0" applyFont="1" applyBorder="1" applyAlignment="1">
      <alignment vertical="center" textRotation="90"/>
    </xf>
    <xf numFmtId="0" fontId="0" fillId="0" borderId="26" xfId="0" applyFont="1" applyBorder="1" applyAlignment="1">
      <alignment horizontal="left"/>
    </xf>
    <xf numFmtId="0" fontId="5" fillId="0" borderId="16" xfId="0" applyFont="1" applyBorder="1" applyAlignment="1">
      <alignment vertical="center" textRotation="90"/>
    </xf>
    <xf numFmtId="49" fontId="11" fillId="3" borderId="35" xfId="0" applyNumberFormat="1" applyFont="1" applyFill="1" applyBorder="1" applyAlignment="1">
      <alignment horizontal="left" indent="1"/>
    </xf>
    <xf numFmtId="49" fontId="11" fillId="3" borderId="36" xfId="0" applyNumberFormat="1" applyFont="1" applyFill="1" applyBorder="1" applyAlignment="1">
      <alignment horizontal="left" indent="1"/>
    </xf>
    <xf numFmtId="49" fontId="11" fillId="3" borderId="37" xfId="0" applyNumberFormat="1" applyFont="1" applyFill="1" applyBorder="1" applyAlignment="1">
      <alignment horizontal="left" indent="1"/>
    </xf>
    <xf numFmtId="49" fontId="11" fillId="3" borderId="38" xfId="0" applyNumberFormat="1" applyFont="1" applyFill="1" applyBorder="1" applyAlignment="1">
      <alignment horizontal="left" indent="1"/>
    </xf>
    <xf numFmtId="0" fontId="13" fillId="3" borderId="31" xfId="0" applyFont="1" applyFill="1" applyBorder="1" applyAlignment="1">
      <alignment horizontal="left" vertical="top" indent="1"/>
    </xf>
    <xf numFmtId="0" fontId="13" fillId="3" borderId="33" xfId="0" applyFont="1" applyFill="1" applyBorder="1" applyAlignment="1">
      <alignment horizontal="left" vertical="top" indent="1"/>
    </xf>
    <xf numFmtId="0" fontId="12" fillId="3" borderId="33" xfId="0" applyFont="1" applyFill="1" applyBorder="1" applyAlignment="1">
      <alignment horizontal="left" vertical="top" indent="1"/>
    </xf>
    <xf numFmtId="0" fontId="12" fillId="3" borderId="8" xfId="0" applyFont="1" applyFill="1" applyBorder="1" applyAlignment="1">
      <alignment horizontal="left" vertical="top" indent="1"/>
    </xf>
    <xf numFmtId="0" fontId="12" fillId="3" borderId="0" xfId="0" applyFont="1" applyFill="1" applyBorder="1" applyAlignment="1">
      <alignment horizontal="left" vertical="top" indent="1"/>
    </xf>
    <xf numFmtId="0" fontId="12" fillId="3" borderId="9" xfId="0" applyFont="1" applyFill="1" applyBorder="1" applyAlignment="1">
      <alignment horizontal="left" vertical="top" indent="1"/>
    </xf>
    <xf numFmtId="0" fontId="7" fillId="0" borderId="18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49" fontId="14" fillId="3" borderId="39" xfId="0" applyNumberFormat="1" applyFont="1" applyFill="1" applyBorder="1" applyAlignment="1">
      <alignment horizontal="center" vertical="top" wrapText="1"/>
    </xf>
    <xf numFmtId="49" fontId="14" fillId="3" borderId="40" xfId="0" applyNumberFormat="1" applyFont="1" applyFill="1" applyBorder="1" applyAlignment="1">
      <alignment horizontal="center" vertical="top" wrapText="1"/>
    </xf>
    <xf numFmtId="49" fontId="14" fillId="3" borderId="38" xfId="0" applyNumberFormat="1" applyFont="1" applyFill="1" applyBorder="1" applyAlignment="1">
      <alignment horizontal="center" vertical="top" wrapText="1"/>
    </xf>
    <xf numFmtId="49" fontId="14" fillId="3" borderId="8" xfId="0" applyNumberFormat="1" applyFont="1" applyFill="1" applyBorder="1" applyAlignment="1">
      <alignment horizontal="center" vertical="top" wrapText="1"/>
    </xf>
    <xf numFmtId="49" fontId="14" fillId="3" borderId="0" xfId="0" applyNumberFormat="1" applyFont="1" applyFill="1" applyBorder="1" applyAlignment="1">
      <alignment horizontal="center" vertical="top" wrapText="1"/>
    </xf>
    <xf numFmtId="49" fontId="14" fillId="3" borderId="9" xfId="0" applyNumberFormat="1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right" vertical="center" textRotation="90"/>
    </xf>
    <xf numFmtId="0" fontId="7" fillId="0" borderId="17" xfId="0" applyFont="1" applyBorder="1" applyAlignment="1">
      <alignment horizontal="left"/>
    </xf>
    <xf numFmtId="0" fontId="12" fillId="3" borderId="41" xfId="0" applyFont="1" applyFill="1" applyBorder="1" applyAlignment="1">
      <alignment horizontal="left" vertical="top" indent="1"/>
    </xf>
    <xf numFmtId="0" fontId="12" fillId="3" borderId="42" xfId="0" applyFont="1" applyFill="1" applyBorder="1" applyAlignment="1">
      <alignment horizontal="left" vertical="top" indent="1"/>
    </xf>
    <xf numFmtId="0" fontId="12" fillId="3" borderId="43" xfId="0" applyFont="1" applyFill="1" applyBorder="1" applyAlignment="1">
      <alignment horizontal="left" vertical="top" indent="1"/>
    </xf>
    <xf numFmtId="164" fontId="12" fillId="3" borderId="42" xfId="0" applyNumberFormat="1" applyFont="1" applyFill="1" applyBorder="1" applyAlignment="1">
      <alignment horizontal="left" vertical="top" indent="1"/>
    </xf>
    <xf numFmtId="164" fontId="12" fillId="3" borderId="23" xfId="0" applyNumberFormat="1" applyFont="1" applyFill="1" applyBorder="1" applyAlignment="1">
      <alignment horizontal="left" vertical="top" indent="1"/>
    </xf>
    <xf numFmtId="164" fontId="6" fillId="0" borderId="22" xfId="0" applyNumberFormat="1" applyFont="1" applyFill="1" applyBorder="1" applyAlignment="1">
      <alignment horizontal="center"/>
    </xf>
    <xf numFmtId="164" fontId="15" fillId="0" borderId="19" xfId="0" applyNumberFormat="1" applyFont="1" applyFill="1" applyBorder="1" applyAlignment="1">
      <alignment horizontal="left"/>
    </xf>
    <xf numFmtId="164" fontId="15" fillId="0" borderId="20" xfId="0" applyNumberFormat="1" applyFont="1" applyFill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1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AGENDA%20DIARIA\2020\AGENDA%20CULTUR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2">
          <cell r="N2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L4">
            <v>7</v>
          </cell>
        </row>
        <row r="5">
          <cell r="L5">
            <v>14</v>
          </cell>
        </row>
        <row r="6">
          <cell r="L6">
            <v>21</v>
          </cell>
        </row>
        <row r="7">
          <cell r="L7">
            <v>28</v>
          </cell>
        </row>
        <row r="10">
          <cell r="L10">
            <v>1</v>
          </cell>
        </row>
        <row r="11">
          <cell r="L11">
            <v>8</v>
          </cell>
        </row>
        <row r="12">
          <cell r="L12">
            <v>15</v>
          </cell>
        </row>
        <row r="13">
          <cell r="L13">
            <v>22</v>
          </cell>
        </row>
        <row r="14">
          <cell r="L14">
            <v>29</v>
          </cell>
        </row>
        <row r="16">
          <cell r="L16">
            <v>2</v>
          </cell>
        </row>
        <row r="17">
          <cell r="L17">
            <v>9</v>
          </cell>
        </row>
        <row r="18">
          <cell r="L18">
            <v>16</v>
          </cell>
        </row>
        <row r="19">
          <cell r="L19">
            <v>23</v>
          </cell>
        </row>
        <row r="20">
          <cell r="L20">
            <v>30</v>
          </cell>
        </row>
        <row r="22">
          <cell r="L22">
            <v>3</v>
          </cell>
        </row>
        <row r="23">
          <cell r="L23">
            <v>10</v>
          </cell>
        </row>
        <row r="24">
          <cell r="L24">
            <v>17</v>
          </cell>
        </row>
        <row r="25">
          <cell r="L25">
            <v>24</v>
          </cell>
        </row>
        <row r="26">
          <cell r="L26">
            <v>31</v>
          </cell>
        </row>
        <row r="28">
          <cell r="L28">
            <v>4</v>
          </cell>
        </row>
        <row r="29">
          <cell r="L29">
            <v>11</v>
          </cell>
        </row>
        <row r="30">
          <cell r="L30">
            <v>18</v>
          </cell>
        </row>
        <row r="31">
          <cell r="L31">
            <v>25</v>
          </cell>
        </row>
        <row r="35">
          <cell r="L35">
            <v>5</v>
          </cell>
        </row>
        <row r="36">
          <cell r="L36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J9" sqref="J9"/>
    </sheetView>
  </sheetViews>
  <sheetFormatPr baseColWidth="10" defaultRowHeight="15" x14ac:dyDescent="0.25"/>
  <cols>
    <col min="1" max="1" width="0.42578125" customWidth="1"/>
    <col min="2" max="2" width="7.5703125" customWidth="1"/>
    <col min="3" max="3" width="4" customWidth="1"/>
    <col min="4" max="5" width="4.7109375" customWidth="1"/>
    <col min="6" max="6" width="3.85546875" customWidth="1"/>
    <col min="7" max="7" width="4.140625" customWidth="1"/>
    <col min="8" max="8" width="3.28515625" customWidth="1"/>
    <col min="9" max="9" width="4" customWidth="1"/>
    <col min="10" max="10" width="0.42578125" customWidth="1"/>
    <col min="11" max="11" width="4.7109375" customWidth="1"/>
    <col min="12" max="12" width="5" customWidth="1"/>
    <col min="13" max="13" width="152.85546875" customWidth="1"/>
  </cols>
  <sheetData>
    <row r="1" spans="1:14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5" t="s">
        <v>1</v>
      </c>
      <c r="L1" s="6">
        <v>2013</v>
      </c>
      <c r="M1" s="6"/>
      <c r="N1" s="7"/>
    </row>
    <row r="2" spans="1:14" x14ac:dyDescent="0.25">
      <c r="A2" s="1"/>
      <c r="B2" s="8"/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/>
      <c r="K2" s="11"/>
      <c r="L2" s="12"/>
      <c r="M2" s="12"/>
      <c r="N2" s="13"/>
    </row>
    <row r="3" spans="1:14" x14ac:dyDescent="0.25">
      <c r="A3" s="1"/>
      <c r="B3" s="8"/>
      <c r="C3" s="14">
        <f>IF(DAY(DicDom1)=1,DicDom1-6,DicDom1+1)</f>
        <v>44165</v>
      </c>
      <c r="D3" s="14">
        <f>IF(DAY(DicDom1)=1,DicDom1-5,DicDom1+2)</f>
        <v>44166</v>
      </c>
      <c r="E3" s="14">
        <f>IF(DAY(DicDom1)=1,DicDom1-4,DicDom1+3)</f>
        <v>44167</v>
      </c>
      <c r="F3" s="14">
        <f>IF(DAY(DicDom1)=1,DicDom1-3,DicDom1+4)</f>
        <v>44168</v>
      </c>
      <c r="G3" s="14">
        <f>IF(DAY(DicDom1)=1,DicDom1-2,DicDom1+5)</f>
        <v>44169</v>
      </c>
      <c r="H3" s="14">
        <f>IF(DAY(DicDom1)=1,DicDom1-1,DicDom1+6)</f>
        <v>44170</v>
      </c>
      <c r="I3" s="14">
        <f>IF(DAY(DicDom1)=1,DicDom1,DicDom1+7)</f>
        <v>44171</v>
      </c>
      <c r="J3" s="10"/>
      <c r="K3" s="15" t="s">
        <v>9</v>
      </c>
      <c r="L3" s="16">
        <v>7</v>
      </c>
      <c r="M3" s="17" t="s">
        <v>10</v>
      </c>
      <c r="N3" s="18"/>
    </row>
    <row r="4" spans="1:14" x14ac:dyDescent="0.25">
      <c r="A4" s="1"/>
      <c r="B4" s="8"/>
      <c r="C4" s="14">
        <f>IF(DAY(DicDom1)=1,DicDom1+1,DicDom1+8)</f>
        <v>44172</v>
      </c>
      <c r="D4" s="14">
        <f>IF(DAY(DicDom1)=1,DicDom1+2,DicDom1+9)</f>
        <v>44173</v>
      </c>
      <c r="E4" s="14">
        <f>IF(DAY(DicDom1)=1,DicDom1+3,DicDom1+10)</f>
        <v>44174</v>
      </c>
      <c r="F4" s="14">
        <f>IF(DAY(DicDom1)=1,DicDom1+4,DicDom1+11)</f>
        <v>44175</v>
      </c>
      <c r="G4" s="14">
        <f>IF(DAY(DicDom1)=1,DicDom1+5,DicDom1+12)</f>
        <v>44176</v>
      </c>
      <c r="H4" s="14">
        <f>IF(DAY(DicDom1)=1,DicDom1+6,DicDom1+13)</f>
        <v>44177</v>
      </c>
      <c r="I4" s="14">
        <f>IF(DAY(DicDom1)=1,DicDom1+7,DicDom1+14)</f>
        <v>44178</v>
      </c>
      <c r="J4" s="10"/>
      <c r="K4" s="19"/>
      <c r="L4" s="20">
        <v>14</v>
      </c>
      <c r="M4" s="21" t="s">
        <v>11</v>
      </c>
      <c r="N4" s="21"/>
    </row>
    <row r="5" spans="1:14" x14ac:dyDescent="0.25">
      <c r="A5" s="1"/>
      <c r="B5" s="8"/>
      <c r="C5" s="14">
        <f>IF(DAY(DicDom1)=1,DicDom1+8,DicDom1+15)</f>
        <v>44179</v>
      </c>
      <c r="D5" s="14">
        <f>IF(DAY(DicDom1)=1,DicDom1+9,DicDom1+16)</f>
        <v>44180</v>
      </c>
      <c r="E5" s="14">
        <f>IF(DAY(DicDom1)=1,DicDom1+10,DicDom1+17)</f>
        <v>44181</v>
      </c>
      <c r="F5" s="14">
        <f>IF(DAY(DicDom1)=1,DicDom1+11,DicDom1+18)</f>
        <v>44182</v>
      </c>
      <c r="G5" s="14">
        <f>IF(DAY(DicDom1)=1,DicDom1+12,DicDom1+19)</f>
        <v>44183</v>
      </c>
      <c r="H5" s="14">
        <f>IF(DAY(DicDom1)=1,DicDom1+13,DicDom1+20)</f>
        <v>44184</v>
      </c>
      <c r="I5" s="14">
        <f>IF(DAY(DicDom1)=1,DicDom1+14,DicDom1+21)</f>
        <v>44185</v>
      </c>
      <c r="J5" s="10"/>
      <c r="K5" s="19"/>
      <c r="L5" s="22">
        <v>21</v>
      </c>
      <c r="M5" s="23" t="s">
        <v>12</v>
      </c>
      <c r="N5" s="24"/>
    </row>
    <row r="6" spans="1:14" x14ac:dyDescent="0.25">
      <c r="A6" s="1"/>
      <c r="B6" s="8"/>
      <c r="C6" s="14">
        <f>IF(DAY(DicDom1)=1,DicDom1+15,DicDom1+22)</f>
        <v>44186</v>
      </c>
      <c r="D6" s="14">
        <f>IF(DAY(DicDom1)=1,DicDom1+16,DicDom1+23)</f>
        <v>44187</v>
      </c>
      <c r="E6" s="14">
        <f>IF(DAY(DicDom1)=1,DicDom1+17,DicDom1+24)</f>
        <v>44188</v>
      </c>
      <c r="F6" s="14">
        <f>IF(DAY(DicDom1)=1,DicDom1+18,DicDom1+25)</f>
        <v>44189</v>
      </c>
      <c r="G6" s="14">
        <f>IF(DAY(DicDom1)=1,DicDom1+19,DicDom1+26)</f>
        <v>44190</v>
      </c>
      <c r="H6" s="14">
        <f>IF(DAY(DicDom1)=1,DicDom1+20,DicDom1+27)</f>
        <v>44191</v>
      </c>
      <c r="I6" s="14">
        <f>IF(DAY(DicDom1)=1,DicDom1+21,DicDom1+28)</f>
        <v>44192</v>
      </c>
      <c r="J6" s="10"/>
      <c r="K6" s="25"/>
      <c r="L6" s="22">
        <v>28</v>
      </c>
      <c r="M6" s="23" t="s">
        <v>12</v>
      </c>
      <c r="N6" s="24"/>
    </row>
    <row r="7" spans="1:14" x14ac:dyDescent="0.25">
      <c r="A7" s="1"/>
      <c r="B7" s="8"/>
      <c r="C7" s="14">
        <f>IF(DAY(DicDom1)=1,DicDom1+22,DicDom1+29)</f>
        <v>44193</v>
      </c>
      <c r="D7" s="14">
        <f>IF(DAY(DicDom1)=1,DicDom1+23,DicDom1+30)</f>
        <v>44194</v>
      </c>
      <c r="E7" s="14">
        <f>IF(DAY(DicDom1)=1,DicDom1+24,DicDom1+31)</f>
        <v>44195</v>
      </c>
      <c r="F7" s="14">
        <f>IF(DAY(DicDom1)=1,DicDom1+25,DicDom1+32)</f>
        <v>44196</v>
      </c>
      <c r="G7" s="14">
        <f>IF(DAY(DicDom1)=1,DicDom1+26,DicDom1+33)</f>
        <v>44197</v>
      </c>
      <c r="H7" s="14">
        <f>IF(DAY(DicDom1)=1,DicDom1+27,DicDom1+34)</f>
        <v>44198</v>
      </c>
      <c r="I7" s="14">
        <f>IF(DAY(DicDom1)=1,DicDom1+28,DicDom1+35)</f>
        <v>44199</v>
      </c>
      <c r="J7" s="10"/>
      <c r="K7" s="25"/>
      <c r="L7" s="22"/>
      <c r="M7" s="26"/>
      <c r="N7" s="27"/>
    </row>
    <row r="8" spans="1:14" x14ac:dyDescent="0.25">
      <c r="A8" s="1"/>
      <c r="B8" s="8"/>
      <c r="C8" s="14">
        <f>IF(DAY(DicDom1)=1,DicDom1+29,DicDom1+36)</f>
        <v>44200</v>
      </c>
      <c r="D8" s="14">
        <f>IF(DAY(DicDom1)=1,DicDom1+30,DicDom1+37)</f>
        <v>44201</v>
      </c>
      <c r="E8" s="14">
        <f>IF(DAY(DicDom1)=1,DicDom1+31,DicDom1+38)</f>
        <v>44202</v>
      </c>
      <c r="F8" s="14">
        <f>IF(DAY(DicDom1)=1,DicDom1+32,DicDom1+39)</f>
        <v>44203</v>
      </c>
      <c r="G8" s="14">
        <f>IF(DAY(DicDom1)=1,DicDom1+33,DicDom1+40)</f>
        <v>44204</v>
      </c>
      <c r="H8" s="14">
        <f>IF(DAY(DicDom1)=1,DicDom1+34,DicDom1+41)</f>
        <v>44205</v>
      </c>
      <c r="I8" s="14">
        <f>IF(DAY(DicDom1)=1,DicDom1+35,DicDom1+42)</f>
        <v>44206</v>
      </c>
      <c r="J8" s="10"/>
      <c r="K8" s="28"/>
      <c r="L8" s="29"/>
      <c r="M8" s="30"/>
      <c r="N8" s="31"/>
    </row>
    <row r="9" spans="1:14" x14ac:dyDescent="0.25">
      <c r="A9" s="1"/>
      <c r="B9" s="32"/>
      <c r="C9" s="33"/>
      <c r="D9" s="33"/>
      <c r="E9" s="33"/>
      <c r="F9" s="33"/>
      <c r="G9" s="33"/>
      <c r="H9" s="33"/>
      <c r="I9" s="33"/>
      <c r="J9" s="34" t="s">
        <v>36</v>
      </c>
      <c r="K9" s="35" t="s">
        <v>13</v>
      </c>
      <c r="L9" s="16">
        <v>1</v>
      </c>
      <c r="M9" s="36" t="s">
        <v>14</v>
      </c>
      <c r="N9" s="37"/>
    </row>
    <row r="10" spans="1:14" x14ac:dyDescent="0.25">
      <c r="A10" s="1"/>
      <c r="B10" s="38" t="s">
        <v>15</v>
      </c>
      <c r="C10" s="39"/>
      <c r="D10" s="39"/>
      <c r="E10" s="39"/>
      <c r="F10" s="39"/>
      <c r="G10" s="39"/>
      <c r="H10" s="39"/>
      <c r="I10" s="39"/>
      <c r="J10" s="40"/>
      <c r="K10" s="19"/>
      <c r="L10" s="20">
        <v>8</v>
      </c>
      <c r="M10" s="21" t="s">
        <v>16</v>
      </c>
      <c r="N10" s="21"/>
    </row>
    <row r="11" spans="1:14" x14ac:dyDescent="0.25">
      <c r="A11" s="1"/>
      <c r="B11" s="38"/>
      <c r="C11" s="39"/>
      <c r="D11" s="39"/>
      <c r="E11" s="39"/>
      <c r="F11" s="39"/>
      <c r="G11" s="39"/>
      <c r="H11" s="39"/>
      <c r="I11" s="39"/>
      <c r="J11" s="40"/>
      <c r="K11" s="19"/>
      <c r="L11" s="22">
        <v>15</v>
      </c>
      <c r="M11" s="23" t="s">
        <v>17</v>
      </c>
      <c r="N11" s="24"/>
    </row>
    <row r="12" spans="1:14" x14ac:dyDescent="0.25">
      <c r="A12" s="21"/>
      <c r="B12" s="41" t="s">
        <v>9</v>
      </c>
      <c r="C12" s="42" t="s">
        <v>13</v>
      </c>
      <c r="D12" s="43"/>
      <c r="E12" s="42" t="s">
        <v>18</v>
      </c>
      <c r="F12" s="43"/>
      <c r="G12" s="42" t="s">
        <v>19</v>
      </c>
      <c r="H12" s="43"/>
      <c r="I12" s="42" t="s">
        <v>20</v>
      </c>
      <c r="J12" s="44"/>
      <c r="K12" s="25"/>
      <c r="L12" s="22">
        <v>22</v>
      </c>
      <c r="M12" s="23" t="s">
        <v>12</v>
      </c>
      <c r="N12" s="24"/>
    </row>
    <row r="13" spans="1:14" x14ac:dyDescent="0.25">
      <c r="A13" s="21"/>
      <c r="B13" s="45"/>
      <c r="C13" s="46"/>
      <c r="D13" s="47"/>
      <c r="E13" s="46"/>
      <c r="F13" s="47"/>
      <c r="G13" s="46"/>
      <c r="H13" s="47"/>
      <c r="I13" s="46"/>
      <c r="J13" s="48"/>
      <c r="K13" s="25"/>
      <c r="L13" s="22">
        <v>29</v>
      </c>
      <c r="M13" s="23" t="s">
        <v>12</v>
      </c>
      <c r="N13" s="24"/>
    </row>
    <row r="14" spans="1:14" x14ac:dyDescent="0.25">
      <c r="A14" s="21"/>
      <c r="B14" s="49"/>
      <c r="C14" s="50"/>
      <c r="D14" s="51"/>
      <c r="E14" s="50"/>
      <c r="F14" s="51"/>
      <c r="G14" s="50"/>
      <c r="H14" s="51"/>
      <c r="I14" s="52"/>
      <c r="J14" s="53"/>
      <c r="K14" s="54"/>
      <c r="L14" s="55"/>
      <c r="M14" s="30"/>
      <c r="N14" s="31"/>
    </row>
    <row r="15" spans="1:14" x14ac:dyDescent="0.25">
      <c r="A15" s="21"/>
      <c r="B15" s="45"/>
      <c r="C15" s="46"/>
      <c r="D15" s="47"/>
      <c r="E15" s="46"/>
      <c r="F15" s="47"/>
      <c r="G15" s="46"/>
      <c r="H15" s="47"/>
      <c r="I15" s="56"/>
      <c r="J15" s="57"/>
      <c r="K15" s="58" t="s">
        <v>18</v>
      </c>
      <c r="L15" s="16">
        <v>2</v>
      </c>
      <c r="M15" s="36" t="s">
        <v>17</v>
      </c>
      <c r="N15" s="59"/>
    </row>
    <row r="16" spans="1:14" x14ac:dyDescent="0.25">
      <c r="A16" s="21"/>
      <c r="B16" s="49"/>
      <c r="C16" s="50"/>
      <c r="D16" s="51"/>
      <c r="E16" s="50"/>
      <c r="F16" s="51"/>
      <c r="G16" s="50"/>
      <c r="H16" s="51"/>
      <c r="I16" s="52"/>
      <c r="J16" s="53"/>
      <c r="K16" s="60"/>
      <c r="L16" s="20">
        <v>9</v>
      </c>
      <c r="M16" s="21" t="s">
        <v>21</v>
      </c>
      <c r="N16" s="21"/>
    </row>
    <row r="17" spans="1:14" x14ac:dyDescent="0.25">
      <c r="A17" s="21"/>
      <c r="B17" s="61"/>
      <c r="C17" s="62"/>
      <c r="D17" s="63"/>
      <c r="E17" s="62"/>
      <c r="F17" s="63"/>
      <c r="G17" s="62"/>
      <c r="H17" s="63"/>
      <c r="I17" s="62"/>
      <c r="J17" s="64"/>
      <c r="K17" s="60"/>
      <c r="L17" s="22">
        <v>16</v>
      </c>
      <c r="M17" s="23" t="s">
        <v>22</v>
      </c>
      <c r="N17" s="24"/>
    </row>
    <row r="18" spans="1:14" x14ac:dyDescent="0.25">
      <c r="A18" s="21"/>
      <c r="B18" s="49"/>
      <c r="C18" s="50"/>
      <c r="D18" s="51"/>
      <c r="E18" s="50"/>
      <c r="F18" s="51"/>
      <c r="G18" s="50"/>
      <c r="H18" s="51"/>
      <c r="I18" s="52"/>
      <c r="J18" s="53"/>
      <c r="K18" s="25"/>
      <c r="L18" s="22">
        <v>23</v>
      </c>
      <c r="M18" s="23" t="s">
        <v>23</v>
      </c>
      <c r="N18" s="24"/>
    </row>
    <row r="19" spans="1:14" x14ac:dyDescent="0.25">
      <c r="A19" s="21"/>
      <c r="B19" s="45"/>
      <c r="C19" s="46"/>
      <c r="D19" s="47"/>
      <c r="E19" s="46"/>
      <c r="F19" s="47"/>
      <c r="G19" s="46"/>
      <c r="H19" s="47"/>
      <c r="I19" s="46"/>
      <c r="J19" s="48"/>
      <c r="K19" s="25"/>
      <c r="L19" s="22">
        <v>30</v>
      </c>
      <c r="M19" s="23" t="s">
        <v>23</v>
      </c>
      <c r="N19" s="24"/>
    </row>
    <row r="20" spans="1:14" x14ac:dyDescent="0.25">
      <c r="A20" s="21"/>
      <c r="B20" s="49"/>
      <c r="C20" s="50"/>
      <c r="D20" s="51"/>
      <c r="E20" s="50"/>
      <c r="F20" s="51"/>
      <c r="G20" s="50"/>
      <c r="H20" s="51"/>
      <c r="I20" s="65"/>
      <c r="J20" s="66"/>
      <c r="K20" s="54"/>
      <c r="L20" s="55"/>
      <c r="M20" s="30"/>
      <c r="N20" s="31"/>
    </row>
    <row r="21" spans="1:14" x14ac:dyDescent="0.25">
      <c r="A21" s="21"/>
      <c r="B21" s="45"/>
      <c r="C21" s="46"/>
      <c r="D21" s="47"/>
      <c r="E21" s="46"/>
      <c r="F21" s="47"/>
      <c r="G21" s="46"/>
      <c r="H21" s="47"/>
      <c r="I21" s="46"/>
      <c r="J21" s="48"/>
      <c r="K21" s="58" t="s">
        <v>19</v>
      </c>
      <c r="L21" s="16">
        <v>3</v>
      </c>
      <c r="M21" s="36" t="s">
        <v>24</v>
      </c>
      <c r="N21" s="59"/>
    </row>
    <row r="22" spans="1:14" x14ac:dyDescent="0.25">
      <c r="A22" s="21"/>
      <c r="B22" s="49"/>
      <c r="C22" s="50"/>
      <c r="D22" s="51"/>
      <c r="E22" s="50"/>
      <c r="F22" s="51"/>
      <c r="G22" s="50"/>
      <c r="H22" s="51"/>
      <c r="I22" s="52"/>
      <c r="J22" s="53"/>
      <c r="K22" s="60"/>
      <c r="L22" s="20">
        <v>10</v>
      </c>
      <c r="M22" s="21" t="s">
        <v>17</v>
      </c>
      <c r="N22" s="21"/>
    </row>
    <row r="23" spans="1:14" x14ac:dyDescent="0.25">
      <c r="A23" s="21"/>
      <c r="B23" s="45"/>
      <c r="C23" s="46"/>
      <c r="D23" s="47"/>
      <c r="E23" s="46"/>
      <c r="F23" s="47"/>
      <c r="G23" s="46"/>
      <c r="H23" s="47"/>
      <c r="I23" s="46"/>
      <c r="J23" s="48"/>
      <c r="K23" s="60"/>
      <c r="L23" s="22">
        <v>17</v>
      </c>
      <c r="M23" s="23" t="s">
        <v>25</v>
      </c>
      <c r="N23" s="24"/>
    </row>
    <row r="24" spans="1:14" x14ac:dyDescent="0.25">
      <c r="A24" s="21" t="s">
        <v>26</v>
      </c>
      <c r="B24" s="49"/>
      <c r="C24" s="50"/>
      <c r="D24" s="51"/>
      <c r="E24" s="50"/>
      <c r="F24" s="51"/>
      <c r="G24" s="50"/>
      <c r="H24" s="51"/>
      <c r="I24" s="52"/>
      <c r="J24" s="53"/>
      <c r="K24" s="60"/>
      <c r="L24" s="22">
        <v>24</v>
      </c>
      <c r="M24" s="23" t="s">
        <v>23</v>
      </c>
      <c r="N24" s="24"/>
    </row>
    <row r="25" spans="1:14" x14ac:dyDescent="0.25">
      <c r="A25" s="21"/>
      <c r="B25" s="45"/>
      <c r="C25" s="46"/>
      <c r="D25" s="47"/>
      <c r="E25" s="46"/>
      <c r="F25" s="47"/>
      <c r="G25" s="46"/>
      <c r="H25" s="47"/>
      <c r="I25" s="46"/>
      <c r="J25" s="48"/>
      <c r="K25" s="25"/>
      <c r="L25" s="22">
        <v>31</v>
      </c>
      <c r="M25" s="23" t="s">
        <v>23</v>
      </c>
      <c r="N25" s="24"/>
    </row>
    <row r="26" spans="1:14" x14ac:dyDescent="0.25">
      <c r="A26" s="21"/>
      <c r="B26" s="49"/>
      <c r="C26" s="50"/>
      <c r="D26" s="51"/>
      <c r="E26" s="50"/>
      <c r="F26" s="51"/>
      <c r="G26" s="50"/>
      <c r="H26" s="51"/>
      <c r="I26" s="52"/>
      <c r="J26" s="53"/>
      <c r="K26" s="54"/>
      <c r="L26" s="55"/>
      <c r="M26" s="30"/>
      <c r="N26" s="31"/>
    </row>
    <row r="27" spans="1:14" x14ac:dyDescent="0.25">
      <c r="A27" s="21"/>
      <c r="B27" s="45"/>
      <c r="C27" s="46"/>
      <c r="D27" s="47"/>
      <c r="E27" s="46"/>
      <c r="F27" s="47"/>
      <c r="G27" s="46"/>
      <c r="H27" s="47"/>
      <c r="I27" s="46"/>
      <c r="J27" s="48"/>
      <c r="K27" s="35" t="s">
        <v>20</v>
      </c>
      <c r="L27" s="16">
        <v>4</v>
      </c>
      <c r="M27" s="36" t="s">
        <v>27</v>
      </c>
      <c r="N27" s="59"/>
    </row>
    <row r="28" spans="1:14" x14ac:dyDescent="0.25">
      <c r="A28" s="21"/>
      <c r="B28" s="49"/>
      <c r="C28" s="50"/>
      <c r="D28" s="51"/>
      <c r="E28" s="50"/>
      <c r="F28" s="51"/>
      <c r="G28" s="50"/>
      <c r="H28" s="51"/>
      <c r="I28" s="50"/>
      <c r="J28" s="67"/>
      <c r="K28" s="19"/>
      <c r="L28" s="22">
        <v>11</v>
      </c>
      <c r="M28" s="23" t="s">
        <v>28</v>
      </c>
      <c r="N28" s="24"/>
    </row>
    <row r="29" spans="1:14" x14ac:dyDescent="0.25">
      <c r="A29" s="21"/>
      <c r="B29" s="68"/>
      <c r="C29" s="69"/>
      <c r="D29" s="69"/>
      <c r="E29" s="69"/>
      <c r="F29" s="69"/>
      <c r="G29" s="69"/>
      <c r="H29" s="69"/>
      <c r="I29" s="69"/>
      <c r="J29" s="70"/>
      <c r="K29" s="19"/>
      <c r="L29" s="20">
        <v>18</v>
      </c>
      <c r="M29" s="21" t="s">
        <v>29</v>
      </c>
      <c r="N29" s="71"/>
    </row>
    <row r="30" spans="1:14" x14ac:dyDescent="0.25">
      <c r="A30" s="21"/>
      <c r="B30" s="68"/>
      <c r="C30" s="69"/>
      <c r="D30" s="69"/>
      <c r="E30" s="69"/>
      <c r="F30" s="69"/>
      <c r="G30" s="69"/>
      <c r="H30" s="69"/>
      <c r="I30" s="69"/>
      <c r="J30" s="70"/>
      <c r="K30" s="19"/>
      <c r="L30" s="22">
        <v>25</v>
      </c>
      <c r="M30" s="72" t="s">
        <v>30</v>
      </c>
      <c r="N30" s="71"/>
    </row>
    <row r="31" spans="1:14" x14ac:dyDescent="0.25">
      <c r="A31" s="21"/>
      <c r="B31" s="73" t="s">
        <v>31</v>
      </c>
      <c r="C31" s="74"/>
      <c r="D31" s="74"/>
      <c r="E31" s="74"/>
      <c r="F31" s="74"/>
      <c r="G31" s="74"/>
      <c r="H31" s="74"/>
      <c r="I31" s="74"/>
      <c r="J31" s="75"/>
      <c r="K31" s="19"/>
      <c r="L31" s="22"/>
      <c r="M31" s="26"/>
      <c r="N31" s="27"/>
    </row>
    <row r="32" spans="1:14" x14ac:dyDescent="0.25">
      <c r="A32" s="21"/>
      <c r="B32" s="76"/>
      <c r="C32" s="77"/>
      <c r="D32" s="77"/>
      <c r="E32" s="77"/>
      <c r="F32" s="77"/>
      <c r="G32" s="77"/>
      <c r="H32" s="77"/>
      <c r="I32" s="77"/>
      <c r="J32" s="78"/>
      <c r="K32" s="79"/>
      <c r="L32" s="22"/>
      <c r="M32" s="80"/>
      <c r="N32" s="71"/>
    </row>
    <row r="33" spans="1:14" x14ac:dyDescent="0.25">
      <c r="A33" s="21"/>
      <c r="B33" s="76"/>
      <c r="C33" s="77"/>
      <c r="D33" s="77"/>
      <c r="E33" s="77"/>
      <c r="F33" s="77"/>
      <c r="G33" s="77"/>
      <c r="H33" s="77"/>
      <c r="I33" s="77"/>
      <c r="J33" s="78"/>
      <c r="K33" s="79"/>
      <c r="L33" s="22"/>
      <c r="M33" s="80"/>
      <c r="N33" s="71"/>
    </row>
    <row r="34" spans="1:14" x14ac:dyDescent="0.25">
      <c r="A34" s="21"/>
      <c r="B34" s="76"/>
      <c r="C34" s="77"/>
      <c r="D34" s="77"/>
      <c r="E34" s="77"/>
      <c r="F34" s="77"/>
      <c r="G34" s="77"/>
      <c r="H34" s="77"/>
      <c r="I34" s="77"/>
      <c r="J34" s="78"/>
      <c r="K34" s="35" t="s">
        <v>32</v>
      </c>
      <c r="L34" s="22">
        <v>5</v>
      </c>
      <c r="M34" s="23" t="s">
        <v>33</v>
      </c>
      <c r="N34" s="24"/>
    </row>
    <row r="35" spans="1:14" x14ac:dyDescent="0.25">
      <c r="A35" s="21"/>
      <c r="B35" s="76"/>
      <c r="C35" s="77"/>
      <c r="D35" s="77"/>
      <c r="E35" s="77"/>
      <c r="F35" s="77"/>
      <c r="G35" s="77"/>
      <c r="H35" s="77"/>
      <c r="I35" s="77"/>
      <c r="J35" s="78"/>
      <c r="K35" s="19"/>
      <c r="L35" s="22">
        <v>12</v>
      </c>
      <c r="M35" s="72" t="s">
        <v>34</v>
      </c>
      <c r="N35" s="71"/>
    </row>
    <row r="36" spans="1:14" x14ac:dyDescent="0.25">
      <c r="A36" s="21"/>
      <c r="B36" s="76"/>
      <c r="C36" s="77"/>
      <c r="D36" s="77"/>
      <c r="E36" s="77"/>
      <c r="F36" s="77"/>
      <c r="G36" s="77"/>
      <c r="H36" s="77"/>
      <c r="I36" s="77"/>
      <c r="J36" s="78"/>
      <c r="K36" s="19"/>
      <c r="L36" s="22"/>
      <c r="M36" s="80"/>
      <c r="N36" s="71"/>
    </row>
    <row r="37" spans="1:14" x14ac:dyDescent="0.25">
      <c r="A37" s="21"/>
      <c r="B37" s="76"/>
      <c r="C37" s="77"/>
      <c r="D37" s="77"/>
      <c r="E37" s="77"/>
      <c r="F37" s="77"/>
      <c r="G37" s="77"/>
      <c r="H37" s="77"/>
      <c r="I37" s="77"/>
      <c r="J37" s="78"/>
      <c r="K37" s="19"/>
      <c r="L37" s="22"/>
      <c r="M37" s="26"/>
      <c r="N37" s="27"/>
    </row>
    <row r="38" spans="1:14" ht="15.75" x14ac:dyDescent="0.25">
      <c r="A38" s="21"/>
      <c r="B38" s="81"/>
      <c r="C38" s="82"/>
      <c r="D38" s="83"/>
      <c r="E38" s="82"/>
      <c r="F38" s="83"/>
      <c r="G38" s="82"/>
      <c r="H38" s="83"/>
      <c r="I38" s="84"/>
      <c r="J38" s="85"/>
      <c r="K38" s="19"/>
      <c r="L38" s="86"/>
      <c r="M38" s="87"/>
      <c r="N38" s="88"/>
    </row>
    <row r="39" spans="1:14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35" t="s">
        <v>35</v>
      </c>
      <c r="L39" s="89"/>
      <c r="M39" s="21"/>
      <c r="N39" s="21"/>
    </row>
    <row r="40" spans="1:14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19"/>
      <c r="L40" s="90"/>
      <c r="M40" s="21"/>
      <c r="N40" s="21"/>
    </row>
    <row r="41" spans="1:14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19"/>
      <c r="L41" s="90"/>
      <c r="M41" s="21"/>
      <c r="N41" s="21"/>
    </row>
  </sheetData>
  <mergeCells count="109">
    <mergeCell ref="M38:N38"/>
    <mergeCell ref="K39:K41"/>
    <mergeCell ref="M28:N28"/>
    <mergeCell ref="B31:J37"/>
    <mergeCell ref="M31:N31"/>
    <mergeCell ref="K34:K38"/>
    <mergeCell ref="M34:N34"/>
    <mergeCell ref="M37:N37"/>
    <mergeCell ref="C38:D38"/>
    <mergeCell ref="E38:F38"/>
    <mergeCell ref="G38:H38"/>
    <mergeCell ref="I38:J38"/>
    <mergeCell ref="C27:D27"/>
    <mergeCell ref="E27:F27"/>
    <mergeCell ref="G27:H27"/>
    <mergeCell ref="I27:J27"/>
    <mergeCell ref="K27:K31"/>
    <mergeCell ref="M27:N27"/>
    <mergeCell ref="C28:D28"/>
    <mergeCell ref="E28:F28"/>
    <mergeCell ref="G28:H28"/>
    <mergeCell ref="I28:J28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3:D23"/>
    <mergeCell ref="E23:F23"/>
    <mergeCell ref="G23:H23"/>
    <mergeCell ref="I23:J23"/>
    <mergeCell ref="M23:N23"/>
    <mergeCell ref="C24:D24"/>
    <mergeCell ref="E24:F24"/>
    <mergeCell ref="G24:H24"/>
    <mergeCell ref="I24:J24"/>
    <mergeCell ref="M24:N24"/>
    <mergeCell ref="C21:D21"/>
    <mergeCell ref="E21:F21"/>
    <mergeCell ref="G21:H21"/>
    <mergeCell ref="I21:J21"/>
    <mergeCell ref="K21:K24"/>
    <mergeCell ref="M21:N21"/>
    <mergeCell ref="C22:D22"/>
    <mergeCell ref="E22:F22"/>
    <mergeCell ref="G22:H22"/>
    <mergeCell ref="I22:J22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C17:D17"/>
    <mergeCell ref="E17:F17"/>
    <mergeCell ref="G17:H17"/>
    <mergeCell ref="I17:J17"/>
    <mergeCell ref="M17:N17"/>
    <mergeCell ref="C18:D18"/>
    <mergeCell ref="E18:F18"/>
    <mergeCell ref="G18:H18"/>
    <mergeCell ref="I18:J18"/>
    <mergeCell ref="M18:N18"/>
    <mergeCell ref="C15:D15"/>
    <mergeCell ref="E15:F15"/>
    <mergeCell ref="G15:H15"/>
    <mergeCell ref="I15:J15"/>
    <mergeCell ref="K15:K17"/>
    <mergeCell ref="M15:N15"/>
    <mergeCell ref="C16:D16"/>
    <mergeCell ref="E16:F16"/>
    <mergeCell ref="G16:H16"/>
    <mergeCell ref="I16:J16"/>
    <mergeCell ref="C13:D13"/>
    <mergeCell ref="E13:F13"/>
    <mergeCell ref="G13:H13"/>
    <mergeCell ref="I13:J13"/>
    <mergeCell ref="M13:N13"/>
    <mergeCell ref="C14:D14"/>
    <mergeCell ref="E14:F14"/>
    <mergeCell ref="G14:H14"/>
    <mergeCell ref="I14:J14"/>
    <mergeCell ref="M14:N14"/>
    <mergeCell ref="B10:J11"/>
    <mergeCell ref="M11:N11"/>
    <mergeCell ref="C12:D12"/>
    <mergeCell ref="E12:F12"/>
    <mergeCell ref="G12:H12"/>
    <mergeCell ref="I12:J12"/>
    <mergeCell ref="M12:N12"/>
    <mergeCell ref="B1:B9"/>
    <mergeCell ref="K1:M2"/>
    <mergeCell ref="K3:K5"/>
    <mergeCell ref="M3:N3"/>
    <mergeCell ref="M5:N5"/>
    <mergeCell ref="M6:N6"/>
    <mergeCell ref="M7:N7"/>
    <mergeCell ref="M8:N8"/>
    <mergeCell ref="K9:K11"/>
    <mergeCell ref="M9:N9"/>
  </mergeCells>
  <conditionalFormatting sqref="C3:H3">
    <cfRule type="expression" dxfId="9" priority="4" stopIfTrue="1">
      <formula>DAY(C3)&gt;8</formula>
    </cfRule>
  </conditionalFormatting>
  <conditionalFormatting sqref="C7:I9">
    <cfRule type="expression" dxfId="7" priority="3" stopIfTrue="1">
      <formula>AND(DAY(C7)&gt;=1,DAY(C7)&lt;=15)</formula>
    </cfRule>
  </conditionalFormatting>
  <conditionalFormatting sqref="C3:I8">
    <cfRule type="expression" dxfId="5" priority="5">
      <formula>VLOOKUP(DAY(C3),DíasDeTareas,1,FALSE)=DAY(C3)</formula>
    </cfRule>
  </conditionalFormatting>
  <conditionalFormatting sqref="B13:J30 B38:J38">
    <cfRule type="expression" dxfId="3" priority="2">
      <formula>B13&lt;&gt;""</formula>
    </cfRule>
  </conditionalFormatting>
  <conditionalFormatting sqref="B31:B33">
    <cfRule type="expression" dxfId="1" priority="1">
      <formula>B31&lt;&gt;""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Cultura</cp:lastModifiedBy>
  <dcterms:created xsi:type="dcterms:W3CDTF">2021-01-05T17:12:36Z</dcterms:created>
  <dcterms:modified xsi:type="dcterms:W3CDTF">2021-01-05T17:54:32Z</dcterms:modified>
</cp:coreProperties>
</file>